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475" windowHeight="8700" activeTab="0"/>
  </bookViews>
  <sheets>
    <sheet name="Financial Summary" sheetId="1" r:id="rId1"/>
  </sheets>
  <definedNames>
    <definedName name="_xlnm.Print_Area" localSheetId="0">'Financial Summary'!$A$5:$Z$34</definedName>
    <definedName name="_xlnm.Print_Titles" localSheetId="0">'Financial Summary'!$1:$4</definedName>
  </definedNames>
  <calcPr fullCalcOnLoad="1"/>
</workbook>
</file>

<file path=xl/sharedStrings.xml><?xml version="1.0" encoding="utf-8"?>
<sst xmlns="http://schemas.openxmlformats.org/spreadsheetml/2006/main" count="82" uniqueCount="47">
  <si>
    <t>FY2009</t>
  </si>
  <si>
    <t>Notes</t>
  </si>
  <si>
    <t>FY2010</t>
  </si>
  <si>
    <t>Budget</t>
  </si>
  <si>
    <t>B/(W)</t>
  </si>
  <si>
    <t>Metro Contribution</t>
  </si>
  <si>
    <t>General Fund Contribution</t>
  </si>
  <si>
    <t>(2)</t>
  </si>
  <si>
    <t>Salary &amp; Benefits</t>
  </si>
  <si>
    <t>Lease</t>
  </si>
  <si>
    <t>Legal Services</t>
  </si>
  <si>
    <t>FY10 True-Up</t>
  </si>
  <si>
    <t>Metro Commuter Passes</t>
  </si>
  <si>
    <t>Full Year Forecast</t>
  </si>
  <si>
    <t>Full Year B/(W)</t>
  </si>
  <si>
    <t>Total Sources</t>
  </si>
  <si>
    <t>Total Uses</t>
  </si>
  <si>
    <t>Sources</t>
  </si>
  <si>
    <t>Tow Payments</t>
  </si>
  <si>
    <t>Uses (Earmarked)</t>
  </si>
  <si>
    <t>Recoveries and Refunds</t>
  </si>
  <si>
    <t>Actual</t>
  </si>
  <si>
    <t>FY2011</t>
  </si>
  <si>
    <t xml:space="preserve"> B/(W)</t>
  </si>
  <si>
    <t>YTD Actual 07/31/2010</t>
  </si>
  <si>
    <t>FY2008</t>
  </si>
  <si>
    <t>FY2007</t>
  </si>
  <si>
    <t>FY2006</t>
  </si>
  <si>
    <t>Management Consulting</t>
  </si>
  <si>
    <t>Other Misc Services</t>
  </si>
  <si>
    <t>FY2005</t>
  </si>
  <si>
    <t>N/A</t>
  </si>
  <si>
    <t>Sources B/(W) Uses</t>
  </si>
  <si>
    <t xml:space="preserve">Houston Police Department     </t>
  </si>
  <si>
    <t>SafeClear Program</t>
  </si>
  <si>
    <t>Historical Analysis of Budgets &amp; Actuals</t>
  </si>
  <si>
    <t>Segment Fees</t>
  </si>
  <si>
    <t>HPD Mobility Funds</t>
  </si>
  <si>
    <t>(4)</t>
  </si>
  <si>
    <t>(3)</t>
  </si>
  <si>
    <t>(2) Metro Contribution is billed quarterly</t>
  </si>
  <si>
    <t>(3) Mobility funding is used to supplement the SafeClear program as required</t>
  </si>
  <si>
    <t>(4) Contribution from Hedwig Village per SafeClear Program's Agreement</t>
  </si>
  <si>
    <t xml:space="preserve">(1) Delay in receipt caused FY06 funds to be received in FY07 - </t>
  </si>
  <si>
    <t xml:space="preserve"> These financials are adjusted to match the funds to FY06 expenditures.</t>
  </si>
  <si>
    <t>Roll-over Balances</t>
  </si>
  <si>
    <t>As of November 5,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</si>
</sst>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$&quot;#,##0"/>
    <numFmt numFmtId="167" formatCode="&quot;$&quot;#,##0.00"/>
    <numFmt numFmtId="168" formatCode="_(* #,##0.0_);_(* \(#,##0.0\);_(* &quot;-&quot;??_);_(@_)"/>
    <numFmt numFmtId="169" formatCode="_(* #,##0_);_(* \(#,##0\);_(* &quot;-&quot;??_);_(@_)"/>
    <numFmt numFmtId="170" formatCode="#,##0;[Red]#,##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/>
      <right style="thick"/>
      <top style="thick"/>
      <bottom style="thick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8" fontId="3" fillId="0" borderId="0" xfId="42" applyNumberFormat="1" applyFont="1" applyFill="1" applyBorder="1" applyAlignment="1">
      <alignment horizontal="center"/>
    </xf>
    <xf numFmtId="38" fontId="3" fillId="0" borderId="11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38" fontId="3" fillId="0" borderId="12" xfId="42" applyNumberFormat="1" applyFont="1" applyBorder="1" applyAlignment="1">
      <alignment horizontal="right"/>
    </xf>
    <xf numFmtId="38" fontId="3" fillId="0" borderId="13" xfId="42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7" fontId="3" fillId="0" borderId="16" xfId="42" applyNumberFormat="1" applyFont="1" applyBorder="1" applyAlignment="1">
      <alignment horizontal="right"/>
    </xf>
    <xf numFmtId="37" fontId="3" fillId="0" borderId="0" xfId="42" applyNumberFormat="1" applyFont="1" applyBorder="1" applyAlignment="1">
      <alignment horizontal="right"/>
    </xf>
    <xf numFmtId="37" fontId="3" fillId="0" borderId="17" xfId="42" applyNumberFormat="1" applyFont="1" applyFill="1" applyBorder="1" applyAlignment="1">
      <alignment horizontal="right"/>
    </xf>
    <xf numFmtId="37" fontId="3" fillId="0" borderId="11" xfId="42" applyNumberFormat="1" applyFont="1" applyFill="1" applyBorder="1" applyAlignment="1">
      <alignment horizontal="right"/>
    </xf>
    <xf numFmtId="37" fontId="5" fillId="0" borderId="18" xfId="42" applyNumberFormat="1" applyFont="1" applyBorder="1" applyAlignment="1">
      <alignment horizontal="right"/>
    </xf>
    <xf numFmtId="37" fontId="5" fillId="0" borderId="19" xfId="42" applyNumberFormat="1" applyFont="1" applyBorder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49" fontId="5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37" fontId="3" fillId="0" borderId="22" xfId="42" applyNumberFormat="1" applyFont="1" applyBorder="1" applyAlignment="1">
      <alignment horizontal="right"/>
    </xf>
    <xf numFmtId="0" fontId="0" fillId="0" borderId="23" xfId="0" applyBorder="1" applyAlignment="1">
      <alignment/>
    </xf>
    <xf numFmtId="37" fontId="3" fillId="0" borderId="0" xfId="42" applyNumberFormat="1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5" fillId="0" borderId="24" xfId="42" applyNumberFormat="1" applyFont="1" applyBorder="1" applyAlignment="1">
      <alignment horizontal="right"/>
    </xf>
    <xf numFmtId="37" fontId="5" fillId="0" borderId="25" xfId="42" applyNumberFormat="1" applyFont="1" applyBorder="1" applyAlignment="1">
      <alignment horizontal="right"/>
    </xf>
    <xf numFmtId="37" fontId="5" fillId="0" borderId="26" xfId="42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38" fontId="5" fillId="0" borderId="27" xfId="42" applyNumberFormat="1" applyFont="1" applyBorder="1" applyAlignment="1">
      <alignment horizontal="right" wrapText="1"/>
    </xf>
    <xf numFmtId="37" fontId="3" fillId="0" borderId="28" xfId="42" applyNumberFormat="1" applyFont="1" applyBorder="1" applyAlignment="1">
      <alignment horizontal="right"/>
    </xf>
    <xf numFmtId="37" fontId="0" fillId="0" borderId="0" xfId="0" applyNumberFormat="1" applyAlignment="1">
      <alignment/>
    </xf>
    <xf numFmtId="3" fontId="9" fillId="0" borderId="10" xfId="0" applyNumberFormat="1" applyFont="1" applyBorder="1" applyAlignment="1">
      <alignment horizontal="center" wrapText="1"/>
    </xf>
    <xf numFmtId="38" fontId="5" fillId="0" borderId="29" xfId="42" applyNumberFormat="1" applyFont="1" applyBorder="1" applyAlignment="1">
      <alignment horizontal="right" wrapText="1"/>
    </xf>
    <xf numFmtId="37" fontId="5" fillId="0" borderId="30" xfId="42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3" fillId="0" borderId="29" xfId="0" applyFont="1" applyBorder="1" applyAlignment="1">
      <alignment/>
    </xf>
    <xf numFmtId="49" fontId="9" fillId="0" borderId="26" xfId="0" applyNumberFormat="1" applyFont="1" applyBorder="1" applyAlignment="1">
      <alignment horizontal="center" wrapText="1"/>
    </xf>
    <xf numFmtId="38" fontId="3" fillId="0" borderId="31" xfId="42" applyNumberFormat="1" applyFont="1" applyFill="1" applyBorder="1" applyAlignment="1">
      <alignment horizontal="center"/>
    </xf>
    <xf numFmtId="37" fontId="3" fillId="0" borderId="32" xfId="42" applyNumberFormat="1" applyFont="1" applyFill="1" applyBorder="1" applyAlignment="1">
      <alignment horizontal="center"/>
    </xf>
    <xf numFmtId="38" fontId="5" fillId="0" borderId="33" xfId="42" applyNumberFormat="1" applyFont="1" applyBorder="1" applyAlignment="1">
      <alignment wrapText="1"/>
    </xf>
    <xf numFmtId="38" fontId="3" fillId="0" borderId="32" xfId="42" applyNumberFormat="1" applyFont="1" applyFill="1" applyBorder="1" applyAlignment="1">
      <alignment horizontal="center"/>
    </xf>
    <xf numFmtId="38" fontId="5" fillId="0" borderId="33" xfId="42" applyNumberFormat="1" applyFont="1" applyBorder="1" applyAlignment="1">
      <alignment horizontal="center" wrapText="1"/>
    </xf>
    <xf numFmtId="37" fontId="0" fillId="0" borderId="28" xfId="0" applyNumberFormat="1" applyBorder="1" applyAlignment="1">
      <alignment/>
    </xf>
    <xf numFmtId="38" fontId="3" fillId="0" borderId="12" xfId="42" applyNumberFormat="1" applyFont="1" applyBorder="1" applyAlignment="1">
      <alignment horizontal="center"/>
    </xf>
    <xf numFmtId="37" fontId="5" fillId="0" borderId="10" xfId="42" applyNumberFormat="1" applyFont="1" applyBorder="1" applyAlignment="1">
      <alignment horizontal="right"/>
    </xf>
    <xf numFmtId="38" fontId="5" fillId="0" borderId="25" xfId="42" applyNumberFormat="1" applyFont="1" applyBorder="1" applyAlignment="1">
      <alignment horizontal="center" wrapText="1"/>
    </xf>
    <xf numFmtId="37" fontId="3" fillId="0" borderId="34" xfId="42" applyNumberFormat="1" applyFont="1" applyBorder="1" applyAlignment="1">
      <alignment horizontal="right"/>
    </xf>
    <xf numFmtId="37" fontId="3" fillId="0" borderId="35" xfId="42" applyNumberFormat="1" applyFont="1" applyBorder="1" applyAlignment="1">
      <alignment horizontal="right"/>
    </xf>
    <xf numFmtId="37" fontId="3" fillId="0" borderId="36" xfId="42" applyNumberFormat="1" applyFont="1" applyBorder="1" applyAlignment="1">
      <alignment horizontal="right"/>
    </xf>
    <xf numFmtId="37" fontId="5" fillId="0" borderId="37" xfId="42" applyNumberFormat="1" applyFont="1" applyBorder="1" applyAlignment="1">
      <alignment horizontal="right"/>
    </xf>
    <xf numFmtId="37" fontId="3" fillId="0" borderId="38" xfId="42" applyNumberFormat="1" applyFont="1" applyFill="1" applyBorder="1" applyAlignment="1">
      <alignment horizontal="right"/>
    </xf>
    <xf numFmtId="37" fontId="3" fillId="0" borderId="39" xfId="42" applyNumberFormat="1" applyFont="1" applyFill="1" applyBorder="1" applyAlignment="1">
      <alignment horizontal="right"/>
    </xf>
    <xf numFmtId="37" fontId="3" fillId="0" borderId="40" xfId="42" applyNumberFormat="1" applyFont="1" applyFill="1" applyBorder="1" applyAlignment="1">
      <alignment horizontal="right"/>
    </xf>
    <xf numFmtId="37" fontId="0" fillId="0" borderId="40" xfId="0" applyNumberFormat="1" applyBorder="1" applyAlignment="1">
      <alignment/>
    </xf>
    <xf numFmtId="37" fontId="3" fillId="0" borderId="41" xfId="42" applyNumberFormat="1" applyFont="1" applyFill="1" applyBorder="1" applyAlignment="1">
      <alignment horizontal="right"/>
    </xf>
    <xf numFmtId="37" fontId="5" fillId="0" borderId="42" xfId="42" applyNumberFormat="1" applyFont="1" applyBorder="1" applyAlignment="1">
      <alignment horizontal="right"/>
    </xf>
    <xf numFmtId="37" fontId="5" fillId="0" borderId="43" xfId="42" applyNumberFormat="1" applyFont="1" applyBorder="1" applyAlignment="1">
      <alignment horizontal="right"/>
    </xf>
    <xf numFmtId="37" fontId="5" fillId="0" borderId="44" xfId="42" applyNumberFormat="1" applyFont="1" applyBorder="1" applyAlignment="1">
      <alignment horizontal="right"/>
    </xf>
    <xf numFmtId="37" fontId="5" fillId="0" borderId="45" xfId="42" applyNumberFormat="1" applyFont="1" applyBorder="1" applyAlignment="1">
      <alignment horizontal="right"/>
    </xf>
    <xf numFmtId="37" fontId="3" fillId="0" borderId="45" xfId="42" applyNumberFormat="1" applyFont="1" applyBorder="1" applyAlignment="1">
      <alignment horizontal="right"/>
    </xf>
    <xf numFmtId="37" fontId="5" fillId="0" borderId="46" xfId="42" applyNumberFormat="1" applyFont="1" applyBorder="1" applyAlignment="1">
      <alignment horizontal="right"/>
    </xf>
    <xf numFmtId="38" fontId="3" fillId="0" borderId="45" xfId="42" applyNumberFormat="1" applyFont="1" applyFill="1" applyBorder="1" applyAlignment="1">
      <alignment horizontal="center"/>
    </xf>
    <xf numFmtId="37" fontId="5" fillId="0" borderId="45" xfId="42" applyNumberFormat="1" applyFont="1" applyFill="1" applyBorder="1" applyAlignment="1">
      <alignment horizontal="right"/>
    </xf>
    <xf numFmtId="37" fontId="4" fillId="0" borderId="45" xfId="0" applyNumberFormat="1" applyFont="1" applyBorder="1" applyAlignment="1">
      <alignment/>
    </xf>
    <xf numFmtId="37" fontId="5" fillId="0" borderId="47" xfId="42" applyNumberFormat="1" applyFont="1" applyBorder="1" applyAlignment="1">
      <alignment horizontal="right"/>
    </xf>
    <xf numFmtId="37" fontId="5" fillId="0" borderId="48" xfId="42" applyNumberFormat="1" applyFont="1" applyBorder="1" applyAlignment="1">
      <alignment horizontal="right"/>
    </xf>
    <xf numFmtId="37" fontId="3" fillId="0" borderId="48" xfId="42" applyNumberFormat="1" applyFont="1" applyBorder="1" applyAlignment="1">
      <alignment horizontal="right"/>
    </xf>
    <xf numFmtId="37" fontId="5" fillId="0" borderId="49" xfId="42" applyNumberFormat="1" applyFont="1" applyBorder="1" applyAlignment="1">
      <alignment horizontal="right"/>
    </xf>
    <xf numFmtId="38" fontId="3" fillId="0" borderId="48" xfId="42" applyNumberFormat="1" applyFont="1" applyFill="1" applyBorder="1" applyAlignment="1">
      <alignment horizontal="center"/>
    </xf>
    <xf numFmtId="38" fontId="3" fillId="0" borderId="50" xfId="42" applyNumberFormat="1" applyFont="1" applyFill="1" applyBorder="1" applyAlignment="1">
      <alignment/>
    </xf>
    <xf numFmtId="37" fontId="5" fillId="0" borderId="48" xfId="42" applyNumberFormat="1" applyFont="1" applyFill="1" applyBorder="1" applyAlignment="1">
      <alignment horizontal="right"/>
    </xf>
    <xf numFmtId="37" fontId="4" fillId="0" borderId="48" xfId="0" applyNumberFormat="1" applyFont="1" applyBorder="1" applyAlignment="1">
      <alignment/>
    </xf>
    <xf numFmtId="37" fontId="5" fillId="0" borderId="51" xfId="42" applyNumberFormat="1" applyFont="1" applyBorder="1" applyAlignment="1">
      <alignment horizontal="right"/>
    </xf>
    <xf numFmtId="37" fontId="3" fillId="0" borderId="52" xfId="42" applyNumberFormat="1" applyFont="1" applyBorder="1" applyAlignment="1">
      <alignment horizontal="right"/>
    </xf>
    <xf numFmtId="37" fontId="3" fillId="0" borderId="46" xfId="42" applyNumberFormat="1" applyFont="1" applyBorder="1" applyAlignment="1">
      <alignment horizontal="right"/>
    </xf>
    <xf numFmtId="37" fontId="3" fillId="0" borderId="53" xfId="42" applyNumberFormat="1" applyFont="1" applyBorder="1" applyAlignment="1">
      <alignment horizontal="right"/>
    </xf>
    <xf numFmtId="37" fontId="3" fillId="0" borderId="49" xfId="42" applyNumberFormat="1" applyFont="1" applyBorder="1" applyAlignment="1">
      <alignment horizontal="right"/>
    </xf>
    <xf numFmtId="38" fontId="3" fillId="0" borderId="54" xfId="42" applyNumberFormat="1" applyFont="1" applyFill="1" applyBorder="1" applyAlignment="1" quotePrefix="1">
      <alignment horizontal="center"/>
    </xf>
    <xf numFmtId="37" fontId="3" fillId="0" borderId="32" xfId="42" applyNumberFormat="1" applyFont="1" applyFill="1" applyBorder="1" applyAlignment="1" quotePrefix="1">
      <alignment horizontal="center"/>
    </xf>
    <xf numFmtId="38" fontId="3" fillId="0" borderId="11" xfId="42" applyNumberFormat="1" applyFont="1" applyFill="1" applyBorder="1" applyAlignment="1" quotePrefix="1">
      <alignment horizontal="center"/>
    </xf>
    <xf numFmtId="5" fontId="3" fillId="0" borderId="0" xfId="0" applyNumberFormat="1" applyFont="1" applyBorder="1" applyAlignment="1">
      <alignment horizontal="center"/>
    </xf>
    <xf numFmtId="37" fontId="3" fillId="0" borderId="54" xfId="42" applyNumberFormat="1" applyFont="1" applyBorder="1" applyAlignment="1">
      <alignment horizontal="right"/>
    </xf>
    <xf numFmtId="37" fontId="3" fillId="0" borderId="50" xfId="42" applyNumberFormat="1" applyFont="1" applyBorder="1" applyAlignment="1">
      <alignment horizontal="right"/>
    </xf>
    <xf numFmtId="37" fontId="5" fillId="0" borderId="16" xfId="42" applyNumberFormat="1" applyFont="1" applyBorder="1" applyAlignment="1">
      <alignment horizontal="right"/>
    </xf>
    <xf numFmtId="37" fontId="5" fillId="0" borderId="0" xfId="42" applyNumberFormat="1" applyFont="1" applyBorder="1" applyAlignment="1">
      <alignment horizontal="right"/>
    </xf>
    <xf numFmtId="38" fontId="3" fillId="0" borderId="32" xfId="42" applyNumberFormat="1" applyFont="1" applyFill="1" applyBorder="1" applyAlignment="1">
      <alignment/>
    </xf>
    <xf numFmtId="37" fontId="5" fillId="0" borderId="0" xfId="42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" fontId="5" fillId="0" borderId="18" xfId="42" applyNumberFormat="1" applyFont="1" applyBorder="1" applyAlignment="1">
      <alignment horizontal="right"/>
    </xf>
    <xf numFmtId="0" fontId="6" fillId="2" borderId="5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6" fillId="20" borderId="56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21.00390625" style="0" customWidth="1"/>
    <col min="2" max="2" width="7.140625" style="0" customWidth="1"/>
    <col min="3" max="3" width="10.28125" style="0" customWidth="1"/>
    <col min="4" max="4" width="10.421875" style="0" customWidth="1"/>
    <col min="5" max="5" width="10.7109375" style="0" customWidth="1"/>
    <col min="6" max="6" width="9.7109375" style="0" customWidth="1"/>
    <col min="7" max="7" width="10.28125" style="0" customWidth="1"/>
    <col min="8" max="8" width="10.57421875" style="0" customWidth="1"/>
    <col min="9" max="9" width="9.421875" style="0" customWidth="1"/>
    <col min="10" max="10" width="10.8515625" style="0" customWidth="1"/>
    <col min="11" max="11" width="10.140625" style="0" customWidth="1"/>
    <col min="13" max="13" width="10.140625" style="0" customWidth="1"/>
    <col min="14" max="14" width="10.421875" style="0" customWidth="1"/>
    <col min="15" max="15" width="9.57421875" style="0" customWidth="1"/>
    <col min="16" max="16" width="5.7109375" style="17" customWidth="1"/>
    <col min="17" max="17" width="10.28125" style="0" customWidth="1"/>
    <col min="18" max="18" width="10.140625" style="0" customWidth="1"/>
    <col min="19" max="19" width="9.7109375" style="0" customWidth="1"/>
    <col min="20" max="20" width="5.7109375" style="1" customWidth="1"/>
    <col min="21" max="21" width="10.8515625" style="0" customWidth="1"/>
    <col min="22" max="22" width="10.00390625" style="33" hidden="1" customWidth="1"/>
    <col min="23" max="23" width="10.28125" style="0" hidden="1" customWidth="1"/>
    <col min="24" max="24" width="11.57421875" style="0" customWidth="1"/>
    <col min="25" max="25" width="14.7109375" style="0" hidden="1" customWidth="1"/>
    <col min="26" max="26" width="6.421875" style="0" customWidth="1"/>
    <col min="27" max="27" width="10.8515625" style="0" hidden="1" customWidth="1"/>
  </cols>
  <sheetData>
    <row r="1" spans="1:27" s="10" customFormat="1" ht="15.75">
      <c r="A1" s="120" t="s">
        <v>33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  <c r="V1" s="122"/>
      <c r="W1" s="122"/>
      <c r="X1" s="122"/>
      <c r="Y1" s="122"/>
      <c r="Z1" s="123"/>
      <c r="AA1" s="62"/>
    </row>
    <row r="2" spans="1:27" s="10" customFormat="1" ht="15.75">
      <c r="A2" s="124" t="s">
        <v>34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126"/>
      <c r="W2" s="126"/>
      <c r="X2" s="126"/>
      <c r="Y2" s="126"/>
      <c r="Z2" s="127"/>
      <c r="AA2" s="62"/>
    </row>
    <row r="3" spans="1:27" s="10" customFormat="1" ht="15.75">
      <c r="A3" s="124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6"/>
      <c r="V3" s="126"/>
      <c r="W3" s="126"/>
      <c r="X3" s="126"/>
      <c r="Y3" s="126"/>
      <c r="Z3" s="127"/>
      <c r="AA3" s="62"/>
    </row>
    <row r="4" spans="1:31" s="10" customFormat="1" ht="16.5" thickBot="1">
      <c r="A4" s="132" t="s">
        <v>46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34"/>
      <c r="W4" s="134"/>
      <c r="X4" s="134"/>
      <c r="Y4" s="134"/>
      <c r="Z4" s="135"/>
      <c r="AA4" s="18"/>
      <c r="AB4" s="18"/>
      <c r="AC4" s="18"/>
      <c r="AD4" s="18"/>
      <c r="AE4" s="18"/>
    </row>
    <row r="5" spans="1:26" s="10" customFormat="1" ht="13.5" thickBot="1">
      <c r="A5" s="2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11"/>
      <c r="Q5" s="7"/>
      <c r="R5" s="7"/>
      <c r="S5" s="9"/>
      <c r="T5" s="36"/>
      <c r="U5" s="65"/>
      <c r="V5" s="63"/>
      <c r="W5" s="62"/>
      <c r="X5" s="62"/>
      <c r="Y5" s="62"/>
      <c r="Z5" s="39"/>
    </row>
    <row r="6" spans="1:26" ht="18.75" customHeight="1" thickBot="1">
      <c r="A6" s="66"/>
      <c r="B6" s="137" t="s">
        <v>30</v>
      </c>
      <c r="C6" s="138"/>
      <c r="D6" s="51"/>
      <c r="E6" s="52" t="s">
        <v>27</v>
      </c>
      <c r="F6" s="52"/>
      <c r="G6" s="51"/>
      <c r="H6" s="52" t="s">
        <v>26</v>
      </c>
      <c r="I6" s="52"/>
      <c r="J6" s="51"/>
      <c r="K6" s="52" t="s">
        <v>25</v>
      </c>
      <c r="L6" s="52"/>
      <c r="M6" s="137" t="s">
        <v>0</v>
      </c>
      <c r="N6" s="130"/>
      <c r="O6" s="130"/>
      <c r="P6" s="138"/>
      <c r="Q6" s="137" t="s">
        <v>2</v>
      </c>
      <c r="R6" s="130"/>
      <c r="S6" s="130"/>
      <c r="T6" s="138"/>
      <c r="U6" s="136" t="s">
        <v>22</v>
      </c>
      <c r="V6" s="130"/>
      <c r="W6" s="130"/>
      <c r="X6" s="130"/>
      <c r="Y6" s="130"/>
      <c r="Z6" s="131"/>
    </row>
    <row r="7" spans="1:26" ht="32.25" customHeight="1" thickBot="1">
      <c r="A7" s="22"/>
      <c r="B7" s="53" t="s">
        <v>3</v>
      </c>
      <c r="C7" s="13" t="s">
        <v>21</v>
      </c>
      <c r="D7" s="53" t="s">
        <v>3</v>
      </c>
      <c r="E7" s="13" t="s">
        <v>21</v>
      </c>
      <c r="F7" s="14" t="s">
        <v>4</v>
      </c>
      <c r="G7" s="53" t="s">
        <v>3</v>
      </c>
      <c r="H7" s="13" t="s">
        <v>21</v>
      </c>
      <c r="I7" s="14" t="s">
        <v>4</v>
      </c>
      <c r="J7" s="53" t="s">
        <v>3</v>
      </c>
      <c r="K7" s="13" t="s">
        <v>21</v>
      </c>
      <c r="L7" s="14" t="s">
        <v>4</v>
      </c>
      <c r="M7" s="53" t="s">
        <v>3</v>
      </c>
      <c r="N7" s="13" t="s">
        <v>21</v>
      </c>
      <c r="O7" s="14" t="s">
        <v>4</v>
      </c>
      <c r="P7" s="57" t="s">
        <v>1</v>
      </c>
      <c r="Q7" s="21" t="s">
        <v>3</v>
      </c>
      <c r="R7" s="13" t="s">
        <v>21</v>
      </c>
      <c r="S7" s="14" t="s">
        <v>23</v>
      </c>
      <c r="T7" s="67" t="s">
        <v>1</v>
      </c>
      <c r="U7" s="53" t="s">
        <v>3</v>
      </c>
      <c r="V7" s="13" t="s">
        <v>24</v>
      </c>
      <c r="W7" s="14" t="s">
        <v>23</v>
      </c>
      <c r="X7" s="14" t="s">
        <v>13</v>
      </c>
      <c r="Y7" s="14" t="s">
        <v>14</v>
      </c>
      <c r="Z7" s="41" t="s">
        <v>1</v>
      </c>
    </row>
    <row r="8" spans="1:26" ht="18.75" customHeight="1" thickBot="1">
      <c r="A8" s="128" t="s">
        <v>17</v>
      </c>
      <c r="B8" s="129"/>
      <c r="C8" s="12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22"/>
      <c r="V8" s="122"/>
      <c r="W8" s="122"/>
      <c r="X8" s="122"/>
      <c r="Y8" s="130"/>
      <c r="Z8" s="131"/>
    </row>
    <row r="9" spans="1:26" ht="21.75" customHeight="1" thickTop="1">
      <c r="A9" s="19" t="s">
        <v>5</v>
      </c>
      <c r="B9" s="43" t="s">
        <v>31</v>
      </c>
      <c r="C9" s="55">
        <v>442000</v>
      </c>
      <c r="D9" s="104">
        <v>1942000</v>
      </c>
      <c r="E9" s="90">
        <f>1125003+E29</f>
        <v>2499016</v>
      </c>
      <c r="F9" s="90">
        <f aca="true" t="shared" si="0" ref="F9:F14">E9-D9</f>
        <v>557016</v>
      </c>
      <c r="G9" s="105">
        <v>2500000</v>
      </c>
      <c r="H9" s="90">
        <f>4263365.31-E29</f>
        <v>2889352.3099999996</v>
      </c>
      <c r="I9" s="112">
        <f>H9-G9</f>
        <v>389352.3099999996</v>
      </c>
      <c r="J9" s="91">
        <v>2889352</v>
      </c>
      <c r="K9" s="89">
        <v>2888884.39</v>
      </c>
      <c r="L9" s="90">
        <f>K9-J9</f>
        <v>-467.6099999998696</v>
      </c>
      <c r="M9" s="91">
        <v>2889352</v>
      </c>
      <c r="N9" s="89">
        <v>2889352</v>
      </c>
      <c r="O9" s="90">
        <f>N9-M9</f>
        <v>0</v>
      </c>
      <c r="P9" s="92"/>
      <c r="Q9" s="91">
        <v>2889352</v>
      </c>
      <c r="R9" s="89">
        <v>2889352</v>
      </c>
      <c r="S9" s="90">
        <f>R9-Q9</f>
        <v>0</v>
      </c>
      <c r="T9" s="108" t="s">
        <v>7</v>
      </c>
      <c r="U9" s="89">
        <v>2889352</v>
      </c>
      <c r="V9" s="93">
        <v>0</v>
      </c>
      <c r="W9" s="94">
        <f>U9-V9</f>
        <v>2889352</v>
      </c>
      <c r="X9" s="95">
        <v>2889352</v>
      </c>
      <c r="Y9" s="46">
        <f>U9-X9</f>
        <v>0</v>
      </c>
      <c r="Z9" s="44"/>
    </row>
    <row r="10" spans="1:26" ht="21.75" customHeight="1" thickBot="1">
      <c r="A10" s="19" t="s">
        <v>6</v>
      </c>
      <c r="B10" s="27" t="s">
        <v>31</v>
      </c>
      <c r="C10" s="28">
        <v>290500</v>
      </c>
      <c r="D10" s="106">
        <v>879000</v>
      </c>
      <c r="E10" s="97">
        <v>389352</v>
      </c>
      <c r="F10" s="97">
        <f t="shared" si="0"/>
        <v>-489648</v>
      </c>
      <c r="G10" s="107">
        <v>389352</v>
      </c>
      <c r="H10" s="97">
        <v>389352</v>
      </c>
      <c r="I10" s="113">
        <f>H10-G10</f>
        <v>0</v>
      </c>
      <c r="J10" s="98">
        <v>389352</v>
      </c>
      <c r="K10" s="96">
        <v>389352</v>
      </c>
      <c r="L10" s="97">
        <f>K10-J10</f>
        <v>0</v>
      </c>
      <c r="M10" s="98">
        <v>389352</v>
      </c>
      <c r="N10" s="96">
        <v>389352</v>
      </c>
      <c r="O10" s="97">
        <f>N10-M10</f>
        <v>0</v>
      </c>
      <c r="P10" s="99"/>
      <c r="Q10" s="98">
        <v>389352</v>
      </c>
      <c r="R10" s="96">
        <v>389352</v>
      </c>
      <c r="S10" s="97">
        <f>R10-Q10</f>
        <v>0</v>
      </c>
      <c r="T10" s="100"/>
      <c r="U10" s="96">
        <v>389352</v>
      </c>
      <c r="V10" s="101">
        <v>0</v>
      </c>
      <c r="W10" s="102">
        <f>U10-V10</f>
        <v>389352</v>
      </c>
      <c r="X10" s="103">
        <v>389352</v>
      </c>
      <c r="Y10" s="46">
        <f>U10-X10</f>
        <v>0</v>
      </c>
      <c r="Z10" s="40"/>
    </row>
    <row r="11" spans="1:26" ht="21.75" customHeight="1" thickTop="1">
      <c r="A11" s="19" t="s">
        <v>45</v>
      </c>
      <c r="B11" s="27" t="s">
        <v>31</v>
      </c>
      <c r="C11" s="28">
        <v>0</v>
      </c>
      <c r="D11" s="27">
        <v>0</v>
      </c>
      <c r="E11" s="28">
        <v>0</v>
      </c>
      <c r="F11" s="28">
        <f t="shared" si="0"/>
        <v>0</v>
      </c>
      <c r="G11" s="27">
        <f>E27</f>
        <v>395705</v>
      </c>
      <c r="H11" s="28">
        <f>E27</f>
        <v>395705</v>
      </c>
      <c r="I11" s="28"/>
      <c r="J11" s="27">
        <f>H27</f>
        <v>342688.02999999933</v>
      </c>
      <c r="K11" s="28">
        <f>H27</f>
        <v>342688.02999999933</v>
      </c>
      <c r="L11" s="28"/>
      <c r="M11" s="27">
        <f>K27</f>
        <v>568415.0699999994</v>
      </c>
      <c r="N11" s="28">
        <f>K27</f>
        <v>568415.0699999994</v>
      </c>
      <c r="O11" s="28"/>
      <c r="P11" s="15"/>
      <c r="Q11" s="114">
        <f>N27</f>
        <v>205995.56999999983</v>
      </c>
      <c r="R11" s="115">
        <f>N27</f>
        <v>205995.56999999983</v>
      </c>
      <c r="S11" s="28"/>
      <c r="T11" s="116"/>
      <c r="U11" s="115"/>
      <c r="V11" s="117"/>
      <c r="W11" s="118"/>
      <c r="X11" s="115"/>
      <c r="Y11" s="46"/>
      <c r="Z11" s="40"/>
    </row>
    <row r="12" spans="1:26" ht="21.75" customHeight="1">
      <c r="A12" s="19" t="s">
        <v>20</v>
      </c>
      <c r="B12" s="27" t="s">
        <v>31</v>
      </c>
      <c r="C12" s="28">
        <v>0</v>
      </c>
      <c r="D12" s="27">
        <v>0</v>
      </c>
      <c r="E12" s="28">
        <v>0</v>
      </c>
      <c r="F12" s="28">
        <f t="shared" si="0"/>
        <v>0</v>
      </c>
      <c r="G12" s="27">
        <v>0</v>
      </c>
      <c r="H12" s="28">
        <v>0</v>
      </c>
      <c r="I12" s="28">
        <v>0</v>
      </c>
      <c r="J12" s="27">
        <v>0</v>
      </c>
      <c r="K12" s="28">
        <v>0</v>
      </c>
      <c r="L12" s="28">
        <v>0</v>
      </c>
      <c r="M12" s="27">
        <v>0</v>
      </c>
      <c r="N12" s="28">
        <v>0</v>
      </c>
      <c r="O12" s="28">
        <v>0</v>
      </c>
      <c r="P12" s="15"/>
      <c r="Q12" s="27">
        <v>0</v>
      </c>
      <c r="R12" s="28">
        <v>1380</v>
      </c>
      <c r="S12" s="28">
        <f>R12-Q12</f>
        <v>1380</v>
      </c>
      <c r="T12" s="109" t="s">
        <v>38</v>
      </c>
      <c r="U12" s="28">
        <v>0</v>
      </c>
      <c r="V12" s="45">
        <v>0</v>
      </c>
      <c r="W12" s="46">
        <f>U12-V12</f>
        <v>0</v>
      </c>
      <c r="X12" s="28">
        <v>0</v>
      </c>
      <c r="Y12" s="46">
        <f>U12-X12</f>
        <v>0</v>
      </c>
      <c r="Z12" s="40"/>
    </row>
    <row r="13" spans="1:26" ht="21.75" customHeight="1" thickBot="1">
      <c r="A13" s="19" t="s">
        <v>36</v>
      </c>
      <c r="B13" s="27" t="s">
        <v>31</v>
      </c>
      <c r="C13" s="28">
        <v>457951</v>
      </c>
      <c r="D13" s="27">
        <v>0</v>
      </c>
      <c r="E13" s="28">
        <v>188134</v>
      </c>
      <c r="F13" s="28">
        <f t="shared" si="0"/>
        <v>188134</v>
      </c>
      <c r="G13" s="27">
        <v>0</v>
      </c>
      <c r="H13" s="28">
        <v>0</v>
      </c>
      <c r="I13" s="28">
        <v>0</v>
      </c>
      <c r="J13" s="27">
        <v>0</v>
      </c>
      <c r="K13" s="28">
        <v>0</v>
      </c>
      <c r="L13" s="28">
        <v>0</v>
      </c>
      <c r="M13" s="27">
        <v>0</v>
      </c>
      <c r="N13" s="28">
        <v>0</v>
      </c>
      <c r="O13" s="28">
        <v>0</v>
      </c>
      <c r="P13" s="15"/>
      <c r="Q13" s="27">
        <v>0</v>
      </c>
      <c r="R13" s="28">
        <v>0</v>
      </c>
      <c r="S13" s="28">
        <v>0</v>
      </c>
      <c r="T13" s="69"/>
      <c r="U13" s="28">
        <v>0</v>
      </c>
      <c r="V13" s="45">
        <v>0</v>
      </c>
      <c r="W13" s="46">
        <f>U13-V13</f>
        <v>0</v>
      </c>
      <c r="X13" s="28">
        <v>0</v>
      </c>
      <c r="Y13" s="46">
        <v>0</v>
      </c>
      <c r="Z13" s="40"/>
    </row>
    <row r="14" spans="1:26" ht="21.75" customHeight="1" thickBot="1" thickTop="1">
      <c r="A14" s="20" t="s">
        <v>37</v>
      </c>
      <c r="B14" s="27" t="s">
        <v>31</v>
      </c>
      <c r="C14" s="30">
        <v>833355</v>
      </c>
      <c r="D14" s="29">
        <v>0</v>
      </c>
      <c r="E14" s="30">
        <v>0</v>
      </c>
      <c r="F14" s="28">
        <f t="shared" si="0"/>
        <v>0</v>
      </c>
      <c r="G14" s="29">
        <v>0</v>
      </c>
      <c r="H14" s="30">
        <v>0</v>
      </c>
      <c r="I14" s="30">
        <v>0</v>
      </c>
      <c r="J14" s="29">
        <v>0</v>
      </c>
      <c r="K14" s="30">
        <v>0</v>
      </c>
      <c r="L14" s="30">
        <v>0</v>
      </c>
      <c r="M14" s="29">
        <v>0</v>
      </c>
      <c r="N14" s="81">
        <v>0</v>
      </c>
      <c r="O14" s="30">
        <f>N14-M14</f>
        <v>0</v>
      </c>
      <c r="P14" s="16" t="s">
        <v>7</v>
      </c>
      <c r="Q14" s="29">
        <v>1641181</v>
      </c>
      <c r="R14" s="81">
        <v>0</v>
      </c>
      <c r="S14" s="30">
        <f>R14-Q14</f>
        <v>-1641181</v>
      </c>
      <c r="T14" s="110" t="s">
        <v>39</v>
      </c>
      <c r="U14" s="82">
        <v>0</v>
      </c>
      <c r="V14" s="83">
        <v>0</v>
      </c>
      <c r="W14" s="84">
        <f>U14-V14</f>
        <v>0</v>
      </c>
      <c r="X14" s="85">
        <v>0</v>
      </c>
      <c r="Y14" s="47">
        <f>U14-X14</f>
        <v>0</v>
      </c>
      <c r="Z14" s="40"/>
    </row>
    <row r="15" spans="1:27" ht="21.75" customHeight="1" thickBot="1" thickTop="1">
      <c r="A15" s="54" t="s">
        <v>15</v>
      </c>
      <c r="B15" s="31" t="s">
        <v>31</v>
      </c>
      <c r="C15" s="32">
        <f>SUM(C9:C14)</f>
        <v>2023806</v>
      </c>
      <c r="D15" s="31">
        <f aca="true" t="shared" si="1" ref="D15:O15">SUM(D9:D14)</f>
        <v>2821000</v>
      </c>
      <c r="E15" s="32">
        <f t="shared" si="1"/>
        <v>3076502</v>
      </c>
      <c r="F15" s="32">
        <f t="shared" si="1"/>
        <v>255502</v>
      </c>
      <c r="G15" s="31">
        <f t="shared" si="1"/>
        <v>3285057</v>
      </c>
      <c r="H15" s="32">
        <f t="shared" si="1"/>
        <v>3674409.3099999996</v>
      </c>
      <c r="I15" s="32">
        <f t="shared" si="1"/>
        <v>389352.3099999996</v>
      </c>
      <c r="J15" s="31">
        <f t="shared" si="1"/>
        <v>3621392.0299999993</v>
      </c>
      <c r="K15" s="32">
        <f t="shared" si="1"/>
        <v>3620924.4199999995</v>
      </c>
      <c r="L15" s="32">
        <f t="shared" si="1"/>
        <v>-467.6099999998696</v>
      </c>
      <c r="M15" s="31">
        <f t="shared" si="1"/>
        <v>3847119.0699999994</v>
      </c>
      <c r="N15" s="75">
        <f t="shared" si="1"/>
        <v>3847119.0699999994</v>
      </c>
      <c r="O15" s="32">
        <f t="shared" si="1"/>
        <v>0</v>
      </c>
      <c r="P15" s="32"/>
      <c r="Q15" s="31">
        <f>SUM(Q9:Q14)</f>
        <v>5125880.57</v>
      </c>
      <c r="R15" s="32">
        <f>SUM(R9:R14)</f>
        <v>3486079.57</v>
      </c>
      <c r="S15" s="32">
        <f>SUM(S9:S14)</f>
        <v>-1639801</v>
      </c>
      <c r="T15" s="70"/>
      <c r="U15" s="75">
        <f>SUM(U9:U14)</f>
        <v>3278704</v>
      </c>
      <c r="V15" s="75">
        <f>SUM(V9:V14)</f>
        <v>0</v>
      </c>
      <c r="W15" s="75">
        <f>SUM(W9:W14)</f>
        <v>3278704</v>
      </c>
      <c r="X15" s="75">
        <f>SUM(X9:X14)</f>
        <v>3278704</v>
      </c>
      <c r="Y15" s="32">
        <f>SUM(Y9:Y14)</f>
        <v>0</v>
      </c>
      <c r="Z15" s="59"/>
      <c r="AA15" s="32">
        <f>C15+E15+H15+K15+N15+R15+X15</f>
        <v>23007544.369999997</v>
      </c>
    </row>
    <row r="16" spans="1:31" ht="18.75" customHeight="1" thickBot="1">
      <c r="A16" s="128" t="s">
        <v>19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30"/>
      <c r="V16" s="130"/>
      <c r="W16" s="130"/>
      <c r="X16" s="130"/>
      <c r="Y16" s="130"/>
      <c r="Z16" s="131"/>
      <c r="AA16" s="34"/>
      <c r="AB16" s="34"/>
      <c r="AC16" s="34"/>
      <c r="AD16" s="34"/>
      <c r="AE16" s="34"/>
    </row>
    <row r="17" spans="1:26" ht="21.75" customHeight="1" thickBot="1">
      <c r="A17" s="74" t="s">
        <v>8</v>
      </c>
      <c r="B17" s="27" t="s">
        <v>31</v>
      </c>
      <c r="C17" s="55">
        <v>1051855</v>
      </c>
      <c r="D17" s="43">
        <f>498125+127843+1763+705+374294</f>
        <v>1002730</v>
      </c>
      <c r="E17" s="55">
        <f>498125+127843+1763+705+374294</f>
        <v>1002730</v>
      </c>
      <c r="F17" s="28">
        <f aca="true" t="shared" si="2" ref="F17:F24">D17-E17</f>
        <v>0</v>
      </c>
      <c r="G17" s="43">
        <f>942083+300000</f>
        <v>1242083</v>
      </c>
      <c r="H17" s="28">
        <f>940408.68+377697.02</f>
        <v>1318105.7000000002</v>
      </c>
      <c r="I17" s="28">
        <f aca="true" t="shared" si="3" ref="I17:I24">G17-H17</f>
        <v>-76022.70000000019</v>
      </c>
      <c r="J17" s="43">
        <v>1288524</v>
      </c>
      <c r="K17" s="28">
        <v>1155330.1</v>
      </c>
      <c r="L17" s="28">
        <f aca="true" t="shared" si="4" ref="L17:L24">J17-K17</f>
        <v>133193.8999999999</v>
      </c>
      <c r="M17" s="27">
        <v>1251464</v>
      </c>
      <c r="N17" s="28">
        <v>1462854.92</v>
      </c>
      <c r="O17" s="28">
        <f aca="true" t="shared" si="5" ref="O17:O24">M17-N17</f>
        <v>-211390.91999999993</v>
      </c>
      <c r="P17" s="15"/>
      <c r="Q17" s="27">
        <v>1499042</v>
      </c>
      <c r="R17" s="28">
        <v>1165603.7</v>
      </c>
      <c r="S17" s="28">
        <f aca="true" t="shared" si="6" ref="S17:S24">Q17-R17</f>
        <v>333438.30000000005</v>
      </c>
      <c r="T17" s="68"/>
      <c r="U17" s="55">
        <v>1489009</v>
      </c>
      <c r="V17" s="45">
        <v>138490.55</v>
      </c>
      <c r="W17" s="73">
        <f aca="true" t="shared" si="7" ref="W17:W24">U17-V17</f>
        <v>1350518.45</v>
      </c>
      <c r="X17" s="55">
        <v>1489009</v>
      </c>
      <c r="Y17" s="46">
        <f aca="true" t="shared" si="8" ref="Y17:Y24">U17-X17</f>
        <v>0</v>
      </c>
      <c r="Z17" s="40"/>
    </row>
    <row r="18" spans="1:26" ht="21.75" customHeight="1" thickBot="1" thickTop="1">
      <c r="A18" s="19" t="s">
        <v>18</v>
      </c>
      <c r="B18" s="27" t="s">
        <v>31</v>
      </c>
      <c r="C18" s="80">
        <v>971951</v>
      </c>
      <c r="D18" s="28">
        <v>1500000</v>
      </c>
      <c r="E18" s="80">
        <v>1521408</v>
      </c>
      <c r="F18" s="28">
        <f t="shared" si="2"/>
        <v>-21408</v>
      </c>
      <c r="G18" s="27">
        <v>1882414</v>
      </c>
      <c r="H18" s="80">
        <v>1882414</v>
      </c>
      <c r="I18" s="28">
        <f t="shared" si="3"/>
        <v>0</v>
      </c>
      <c r="J18" s="27">
        <v>1869474</v>
      </c>
      <c r="K18" s="80">
        <v>1869474</v>
      </c>
      <c r="L18" s="28">
        <f t="shared" si="4"/>
        <v>0</v>
      </c>
      <c r="M18" s="27">
        <v>2148129</v>
      </c>
      <c r="N18" s="80">
        <v>2148129.01</v>
      </c>
      <c r="O18" s="28">
        <f t="shared" si="5"/>
        <v>-0.009999999776482582</v>
      </c>
      <c r="P18" s="15"/>
      <c r="Q18" s="27">
        <v>2799839</v>
      </c>
      <c r="R18" s="80">
        <v>2887100.26</v>
      </c>
      <c r="S18" s="28">
        <f t="shared" si="6"/>
        <v>-87261.25999999978</v>
      </c>
      <c r="T18" s="71"/>
      <c r="U18" s="80">
        <v>3100000</v>
      </c>
      <c r="V18" s="45">
        <v>15450</v>
      </c>
      <c r="W18" s="46">
        <f t="shared" si="7"/>
        <v>3084550</v>
      </c>
      <c r="X18" s="28">
        <v>3386459</v>
      </c>
      <c r="Y18" s="46">
        <f t="shared" si="8"/>
        <v>-286459</v>
      </c>
      <c r="Z18" s="40"/>
    </row>
    <row r="19" spans="1:27" ht="21.75" customHeight="1" thickTop="1">
      <c r="A19" s="19" t="s">
        <v>9</v>
      </c>
      <c r="B19" s="27" t="s">
        <v>31</v>
      </c>
      <c r="C19" s="28">
        <v>0</v>
      </c>
      <c r="D19" s="27">
        <v>0</v>
      </c>
      <c r="E19" s="28">
        <v>15000</v>
      </c>
      <c r="F19" s="28">
        <f t="shared" si="2"/>
        <v>-15000</v>
      </c>
      <c r="G19" s="27">
        <v>0</v>
      </c>
      <c r="H19" s="28">
        <v>29237</v>
      </c>
      <c r="I19" s="28">
        <f t="shared" si="3"/>
        <v>-29237</v>
      </c>
      <c r="J19" s="27">
        <v>29237</v>
      </c>
      <c r="K19" s="28">
        <v>26884</v>
      </c>
      <c r="L19" s="28">
        <f t="shared" si="4"/>
        <v>2353</v>
      </c>
      <c r="M19" s="27">
        <v>27000</v>
      </c>
      <c r="N19" s="28">
        <v>29297</v>
      </c>
      <c r="O19" s="28">
        <f t="shared" si="5"/>
        <v>-2297</v>
      </c>
      <c r="P19" s="15"/>
      <c r="Q19" s="27">
        <v>27000</v>
      </c>
      <c r="R19" s="28">
        <v>31837</v>
      </c>
      <c r="S19" s="28">
        <f t="shared" si="6"/>
        <v>-4837</v>
      </c>
      <c r="T19" s="71"/>
      <c r="U19" s="28">
        <v>31837</v>
      </c>
      <c r="V19" s="45">
        <v>0</v>
      </c>
      <c r="W19" s="46">
        <f t="shared" si="7"/>
        <v>31837</v>
      </c>
      <c r="X19" s="28">
        <v>31837</v>
      </c>
      <c r="Y19" s="46">
        <f t="shared" si="8"/>
        <v>0</v>
      </c>
      <c r="Z19" s="40"/>
      <c r="AA19" s="60"/>
    </row>
    <row r="20" spans="1:27" ht="21.75" customHeight="1">
      <c r="A20" s="19" t="s">
        <v>28</v>
      </c>
      <c r="B20" s="27" t="s">
        <v>31</v>
      </c>
      <c r="C20" s="28">
        <v>0</v>
      </c>
      <c r="D20" s="27">
        <v>0</v>
      </c>
      <c r="E20" s="28">
        <v>0</v>
      </c>
      <c r="F20" s="28">
        <f t="shared" si="2"/>
        <v>0</v>
      </c>
      <c r="G20" s="27">
        <v>0</v>
      </c>
      <c r="H20" s="28">
        <v>23000</v>
      </c>
      <c r="I20" s="28">
        <f t="shared" si="3"/>
        <v>-23000</v>
      </c>
      <c r="J20" s="27">
        <v>0</v>
      </c>
      <c r="K20" s="28">
        <v>0</v>
      </c>
      <c r="L20" s="28">
        <v>0</v>
      </c>
      <c r="M20" s="27">
        <v>0</v>
      </c>
      <c r="N20" s="28">
        <v>0</v>
      </c>
      <c r="O20" s="28">
        <f t="shared" si="5"/>
        <v>0</v>
      </c>
      <c r="P20" s="15"/>
      <c r="Q20" s="27">
        <v>0</v>
      </c>
      <c r="R20" s="28">
        <v>0</v>
      </c>
      <c r="S20" s="28">
        <f t="shared" si="6"/>
        <v>0</v>
      </c>
      <c r="T20" s="71"/>
      <c r="U20" s="28">
        <v>0</v>
      </c>
      <c r="V20" s="45">
        <v>0</v>
      </c>
      <c r="W20" s="46">
        <f t="shared" si="7"/>
        <v>0</v>
      </c>
      <c r="X20" s="28">
        <v>0</v>
      </c>
      <c r="Y20" s="46">
        <f t="shared" si="8"/>
        <v>0</v>
      </c>
      <c r="Z20" s="40"/>
      <c r="AA20" s="60"/>
    </row>
    <row r="21" spans="1:27" ht="21.75" customHeight="1">
      <c r="A21" s="19" t="s">
        <v>10</v>
      </c>
      <c r="B21" s="27" t="s">
        <v>31</v>
      </c>
      <c r="C21" s="28">
        <v>0</v>
      </c>
      <c r="D21" s="27">
        <v>25000</v>
      </c>
      <c r="E21" s="28">
        <v>129898</v>
      </c>
      <c r="F21" s="28">
        <f t="shared" si="2"/>
        <v>-104898</v>
      </c>
      <c r="G21" s="27">
        <v>0</v>
      </c>
      <c r="H21" s="28">
        <v>78964.58</v>
      </c>
      <c r="I21" s="28">
        <f t="shared" si="3"/>
        <v>-78964.58</v>
      </c>
      <c r="J21" s="27">
        <v>50000</v>
      </c>
      <c r="K21" s="28">
        <v>0</v>
      </c>
      <c r="L21" s="28">
        <f t="shared" si="4"/>
        <v>50000</v>
      </c>
      <c r="M21" s="27">
        <v>50000</v>
      </c>
      <c r="N21" s="28">
        <v>0</v>
      </c>
      <c r="O21" s="28">
        <f t="shared" si="5"/>
        <v>50000</v>
      </c>
      <c r="P21" s="15"/>
      <c r="Q21" s="27">
        <v>50000</v>
      </c>
      <c r="R21" s="28">
        <v>0</v>
      </c>
      <c r="S21" s="28">
        <f t="shared" si="6"/>
        <v>50000</v>
      </c>
      <c r="T21" s="71"/>
      <c r="U21" s="28">
        <v>50000</v>
      </c>
      <c r="V21" s="45">
        <v>0</v>
      </c>
      <c r="W21" s="46">
        <f t="shared" si="7"/>
        <v>50000</v>
      </c>
      <c r="X21" s="28">
        <v>50000</v>
      </c>
      <c r="Y21" s="46">
        <f t="shared" si="8"/>
        <v>0</v>
      </c>
      <c r="Z21" s="40"/>
      <c r="AA21" s="60"/>
    </row>
    <row r="22" spans="1:27" ht="21.75" customHeight="1" thickBot="1">
      <c r="A22" s="19" t="s">
        <v>29</v>
      </c>
      <c r="B22" s="27" t="s">
        <v>31</v>
      </c>
      <c r="C22" s="28">
        <v>0</v>
      </c>
      <c r="D22" s="27">
        <v>0</v>
      </c>
      <c r="E22" s="28">
        <f>537+507+10394+323</f>
        <v>11761</v>
      </c>
      <c r="F22" s="28">
        <f t="shared" si="2"/>
        <v>-11761</v>
      </c>
      <c r="G22" s="27">
        <v>0</v>
      </c>
      <c r="H22" s="28">
        <v>0</v>
      </c>
      <c r="I22" s="28">
        <f t="shared" si="3"/>
        <v>0</v>
      </c>
      <c r="J22" s="27">
        <v>0</v>
      </c>
      <c r="K22" s="28">
        <v>0</v>
      </c>
      <c r="L22" s="28">
        <v>0</v>
      </c>
      <c r="M22" s="27">
        <v>0</v>
      </c>
      <c r="N22" s="28">
        <v>0</v>
      </c>
      <c r="O22" s="28">
        <f t="shared" si="5"/>
        <v>0</v>
      </c>
      <c r="P22" s="15"/>
      <c r="Q22" s="27">
        <v>0</v>
      </c>
      <c r="R22" s="28">
        <v>0</v>
      </c>
      <c r="S22" s="28">
        <f t="shared" si="6"/>
        <v>0</v>
      </c>
      <c r="T22" s="71"/>
      <c r="U22" s="28">
        <v>0</v>
      </c>
      <c r="V22" s="45">
        <v>0</v>
      </c>
      <c r="W22" s="46">
        <f t="shared" si="7"/>
        <v>0</v>
      </c>
      <c r="X22" s="28">
        <v>0</v>
      </c>
      <c r="Y22" s="46">
        <f t="shared" si="8"/>
        <v>0</v>
      </c>
      <c r="Z22" s="40"/>
      <c r="AA22" s="60"/>
    </row>
    <row r="23" spans="1:27" ht="21.75" customHeight="1" thickBot="1" thickTop="1">
      <c r="A23" s="19" t="s">
        <v>11</v>
      </c>
      <c r="B23" s="27" t="s">
        <v>31</v>
      </c>
      <c r="C23" s="28">
        <v>0</v>
      </c>
      <c r="D23" s="27">
        <v>0</v>
      </c>
      <c r="E23" s="28">
        <v>0</v>
      </c>
      <c r="F23" s="28">
        <f t="shared" si="2"/>
        <v>0</v>
      </c>
      <c r="G23" s="27">
        <v>0</v>
      </c>
      <c r="H23" s="28">
        <v>0</v>
      </c>
      <c r="I23" s="28">
        <f t="shared" si="3"/>
        <v>0</v>
      </c>
      <c r="J23" s="27">
        <v>0</v>
      </c>
      <c r="K23" s="28">
        <v>0</v>
      </c>
      <c r="L23" s="28">
        <f t="shared" si="4"/>
        <v>0</v>
      </c>
      <c r="M23" s="27">
        <v>0</v>
      </c>
      <c r="N23" s="28">
        <v>0</v>
      </c>
      <c r="O23" s="28">
        <f t="shared" si="5"/>
        <v>0</v>
      </c>
      <c r="P23" s="15"/>
      <c r="Q23" s="77">
        <v>750000</v>
      </c>
      <c r="R23" s="78">
        <v>863752.01</v>
      </c>
      <c r="S23" s="79">
        <f t="shared" si="6"/>
        <v>-113752.01000000001</v>
      </c>
      <c r="T23" s="71"/>
      <c r="U23" s="28">
        <v>0</v>
      </c>
      <c r="V23" s="45">
        <v>0</v>
      </c>
      <c r="W23" s="46">
        <f t="shared" si="7"/>
        <v>0</v>
      </c>
      <c r="X23" s="28">
        <v>0</v>
      </c>
      <c r="Y23" s="46">
        <f t="shared" si="8"/>
        <v>0</v>
      </c>
      <c r="Z23" s="40"/>
      <c r="AA23" s="60"/>
    </row>
    <row r="24" spans="1:27" ht="21.75" customHeight="1" thickTop="1">
      <c r="A24" s="20" t="s">
        <v>12</v>
      </c>
      <c r="B24" s="27" t="s">
        <v>31</v>
      </c>
      <c r="C24" s="30">
        <v>0</v>
      </c>
      <c r="D24" s="29">
        <v>0</v>
      </c>
      <c r="E24" s="30">
        <v>0</v>
      </c>
      <c r="F24" s="28">
        <f t="shared" si="2"/>
        <v>0</v>
      </c>
      <c r="G24" s="29">
        <v>0</v>
      </c>
      <c r="H24" s="30">
        <v>0</v>
      </c>
      <c r="I24" s="30">
        <f t="shared" si="3"/>
        <v>0</v>
      </c>
      <c r="J24" s="29">
        <v>0</v>
      </c>
      <c r="K24" s="30">
        <v>821.25</v>
      </c>
      <c r="L24" s="28">
        <f t="shared" si="4"/>
        <v>-821.25</v>
      </c>
      <c r="M24" s="29">
        <v>0</v>
      </c>
      <c r="N24" s="30">
        <v>842.57</v>
      </c>
      <c r="O24" s="30">
        <f t="shared" si="5"/>
        <v>-842.57</v>
      </c>
      <c r="P24" s="15"/>
      <c r="Q24" s="29">
        <v>0</v>
      </c>
      <c r="R24" s="30">
        <v>2289</v>
      </c>
      <c r="S24" s="30">
        <f t="shared" si="6"/>
        <v>-2289</v>
      </c>
      <c r="T24" s="71"/>
      <c r="U24" s="30">
        <v>1258</v>
      </c>
      <c r="V24" s="45">
        <v>0</v>
      </c>
      <c r="W24" s="46">
        <f t="shared" si="7"/>
        <v>1258</v>
      </c>
      <c r="X24" s="30">
        <v>1258</v>
      </c>
      <c r="Y24" s="46">
        <f t="shared" si="8"/>
        <v>0</v>
      </c>
      <c r="Z24" s="40"/>
      <c r="AA24" s="60"/>
    </row>
    <row r="25" spans="1:27" ht="21.75" customHeight="1" thickBot="1">
      <c r="A25" s="54" t="s">
        <v>16</v>
      </c>
      <c r="B25" s="31" t="s">
        <v>31</v>
      </c>
      <c r="C25" s="32">
        <f>SUM(C17:C24)</f>
        <v>2023806</v>
      </c>
      <c r="D25" s="31">
        <f aca="true" t="shared" si="9" ref="D25:I25">SUM(D17:D24)</f>
        <v>2527730</v>
      </c>
      <c r="E25" s="32">
        <f t="shared" si="9"/>
        <v>2680797</v>
      </c>
      <c r="F25" s="32">
        <f t="shared" si="9"/>
        <v>-153067</v>
      </c>
      <c r="G25" s="31">
        <f t="shared" si="9"/>
        <v>3124497</v>
      </c>
      <c r="H25" s="32">
        <f t="shared" si="9"/>
        <v>3331721.2800000003</v>
      </c>
      <c r="I25" s="32">
        <f t="shared" si="9"/>
        <v>-207224.2800000002</v>
      </c>
      <c r="J25" s="31">
        <f aca="true" t="shared" si="10" ref="J25:O25">SUM(J17:J24)</f>
        <v>3237235</v>
      </c>
      <c r="K25" s="32">
        <f t="shared" si="10"/>
        <v>3052509.35</v>
      </c>
      <c r="L25" s="32">
        <f t="shared" si="10"/>
        <v>184725.6499999999</v>
      </c>
      <c r="M25" s="31">
        <f t="shared" si="10"/>
        <v>3476593</v>
      </c>
      <c r="N25" s="32">
        <f t="shared" si="10"/>
        <v>3641123.4999999995</v>
      </c>
      <c r="O25" s="32">
        <f t="shared" si="10"/>
        <v>-164530.4999999997</v>
      </c>
      <c r="P25" s="32"/>
      <c r="Q25" s="31">
        <f>SUM(Q17:Q24)</f>
        <v>5125881</v>
      </c>
      <c r="R25" s="32">
        <f>SUM(R17:R24)</f>
        <v>4950581.97</v>
      </c>
      <c r="S25" s="32">
        <f>SUM(S17:S24)</f>
        <v>175299.03000000026</v>
      </c>
      <c r="T25" s="72"/>
      <c r="U25" s="32">
        <f>SUM(U17:U24)</f>
        <v>4672104</v>
      </c>
      <c r="V25" s="32">
        <f>SUM(V17:V24)</f>
        <v>153940.55</v>
      </c>
      <c r="W25" s="32">
        <f>SUM(W17:W24)</f>
        <v>4518163.45</v>
      </c>
      <c r="X25" s="32">
        <f>SUM(X17:X24)</f>
        <v>4958563</v>
      </c>
      <c r="Y25" s="32">
        <f>SUM(Y17:Y24)</f>
        <v>-286459</v>
      </c>
      <c r="Z25" s="59"/>
      <c r="AA25" s="32">
        <f>C25+E25+H25+K25+N25+R25+X25</f>
        <v>24639102.1</v>
      </c>
    </row>
    <row r="26" spans="1:31" ht="18.75" customHeight="1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2"/>
      <c r="V26" s="122"/>
      <c r="W26" s="122"/>
      <c r="X26" s="122"/>
      <c r="Y26" s="130"/>
      <c r="Z26" s="131"/>
      <c r="AA26" s="61"/>
      <c r="AB26" s="34"/>
      <c r="AC26" s="34"/>
      <c r="AD26" s="34"/>
      <c r="AE26" s="34"/>
    </row>
    <row r="27" spans="1:40" ht="21.75" customHeight="1" thickBot="1" thickTop="1">
      <c r="A27" s="58" t="s">
        <v>32</v>
      </c>
      <c r="B27" s="48" t="s">
        <v>31</v>
      </c>
      <c r="C27" s="49">
        <f>C15-C25</f>
        <v>0</v>
      </c>
      <c r="D27" s="48">
        <f>D15-D25</f>
        <v>293270</v>
      </c>
      <c r="E27" s="49">
        <f>E15-E25</f>
        <v>395705</v>
      </c>
      <c r="F27" s="50">
        <f>F15+F25</f>
        <v>102435</v>
      </c>
      <c r="G27" s="48">
        <f>G15-G25</f>
        <v>160560</v>
      </c>
      <c r="H27" s="49">
        <f>H15-H25</f>
        <v>342688.02999999933</v>
      </c>
      <c r="I27" s="50">
        <f>I15+I25</f>
        <v>182128.0299999994</v>
      </c>
      <c r="J27" s="48">
        <f>J15-J25</f>
        <v>384157.02999999933</v>
      </c>
      <c r="K27" s="49">
        <f>K15-K25</f>
        <v>568415.0699999994</v>
      </c>
      <c r="L27" s="50">
        <f>L15+L25</f>
        <v>184258.04000000004</v>
      </c>
      <c r="M27" s="31">
        <f>M15-M25</f>
        <v>370526.06999999937</v>
      </c>
      <c r="N27" s="32">
        <f>N15-N25</f>
        <v>205995.56999999983</v>
      </c>
      <c r="O27" s="32">
        <f>O15+O25</f>
        <v>-164530.4999999997</v>
      </c>
      <c r="P27" s="32"/>
      <c r="Q27" s="119">
        <f>Q15-Q25</f>
        <v>-0.4299999997019768</v>
      </c>
      <c r="R27" s="32">
        <f>R15-R25</f>
        <v>-1464502.4</v>
      </c>
      <c r="S27" s="32">
        <f>S15+S25</f>
        <v>-1464501.9699999997</v>
      </c>
      <c r="T27" s="76"/>
      <c r="U27" s="86">
        <f>U15-U25</f>
        <v>-1393400</v>
      </c>
      <c r="V27" s="87">
        <f>V15-V25</f>
        <v>-153940.55</v>
      </c>
      <c r="W27" s="87">
        <f>W15-W25</f>
        <v>-1239459.4500000002</v>
      </c>
      <c r="X27" s="88">
        <f>X15-X25</f>
        <v>-1679859</v>
      </c>
      <c r="Y27" s="49">
        <f>Y15-Y25</f>
        <v>286459</v>
      </c>
      <c r="Z27" s="59"/>
      <c r="AA27" s="32">
        <f>C27+E27+H27+K27+N27+R27+X27</f>
        <v>-1631557.7300000014</v>
      </c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5"/>
      <c r="AN27" s="35"/>
    </row>
    <row r="28" spans="1:27" ht="18.75" customHeight="1">
      <c r="A28" s="23" t="s">
        <v>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5"/>
      <c r="R28" s="5"/>
      <c r="S28" s="5"/>
      <c r="T28" s="37"/>
      <c r="U28" s="35"/>
      <c r="V28" s="64"/>
      <c r="W28" s="35"/>
      <c r="X28" s="35"/>
      <c r="Y28" s="35"/>
      <c r="Z28" s="40"/>
      <c r="AA28" s="60"/>
    </row>
    <row r="29" spans="1:27" ht="18.75" customHeight="1">
      <c r="A29" s="22" t="s">
        <v>43</v>
      </c>
      <c r="B29" s="5"/>
      <c r="C29" s="5"/>
      <c r="D29" s="5"/>
      <c r="E29" s="111">
        <v>1374013</v>
      </c>
      <c r="F29" s="5" t="s">
        <v>44</v>
      </c>
      <c r="G29" s="5"/>
      <c r="H29" s="5"/>
      <c r="I29" s="5"/>
      <c r="J29" s="5"/>
      <c r="K29" s="5"/>
      <c r="L29" s="5"/>
      <c r="M29" s="5"/>
      <c r="N29" s="5"/>
      <c r="O29" s="5"/>
      <c r="P29" s="6"/>
      <c r="Q29" s="5"/>
      <c r="R29" s="5"/>
      <c r="S29" s="5"/>
      <c r="T29" s="37"/>
      <c r="U29" s="35"/>
      <c r="V29" s="64"/>
      <c r="W29" s="35"/>
      <c r="X29" s="35"/>
      <c r="Y29" s="35"/>
      <c r="Z29" s="40"/>
      <c r="AA29" s="60"/>
    </row>
    <row r="30" spans="1:27" ht="18.75" customHeight="1">
      <c r="A30" s="22" t="s">
        <v>40</v>
      </c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6"/>
      <c r="Q30" s="5"/>
      <c r="R30" s="5"/>
      <c r="S30" s="5"/>
      <c r="T30" s="37"/>
      <c r="U30" s="35"/>
      <c r="V30" s="64"/>
      <c r="W30" s="35"/>
      <c r="X30" s="35"/>
      <c r="Y30" s="35"/>
      <c r="Z30" s="40"/>
      <c r="AA30" s="60"/>
    </row>
    <row r="31" spans="1:27" ht="18.75" customHeight="1">
      <c r="A31" s="22" t="s">
        <v>41</v>
      </c>
      <c r="B31" s="5"/>
      <c r="C31" s="5"/>
      <c r="D31" s="5"/>
      <c r="E31" s="5"/>
      <c r="F31" s="5"/>
      <c r="G31" s="5"/>
      <c r="H31" s="8"/>
      <c r="I31" s="5"/>
      <c r="J31" s="5"/>
      <c r="K31" s="5"/>
      <c r="L31" s="5"/>
      <c r="M31" s="5"/>
      <c r="N31" s="5"/>
      <c r="O31" s="5"/>
      <c r="P31" s="6"/>
      <c r="Q31" s="5"/>
      <c r="R31" s="5"/>
      <c r="S31" s="5"/>
      <c r="T31" s="37"/>
      <c r="U31" s="35"/>
      <c r="V31" s="64"/>
      <c r="W31" s="35"/>
      <c r="X31" s="35"/>
      <c r="Y31" s="35"/>
      <c r="Z31" s="40"/>
      <c r="AA31" s="60"/>
    </row>
    <row r="32" spans="1:27" ht="18.75" customHeight="1" thickBot="1">
      <c r="A32" s="24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5"/>
      <c r="R32" s="25"/>
      <c r="S32" s="25"/>
      <c r="T32" s="38"/>
      <c r="U32" s="25"/>
      <c r="V32" s="25"/>
      <c r="W32" s="25"/>
      <c r="X32" s="25"/>
      <c r="Y32" s="25"/>
      <c r="Z32" s="42"/>
      <c r="AA32" s="60"/>
    </row>
    <row r="33" spans="1:20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"/>
      <c r="Q33" s="2"/>
      <c r="R33" s="2"/>
      <c r="S33" s="2"/>
      <c r="T33" s="3"/>
    </row>
    <row r="38" ht="12.75">
      <c r="B38" s="56"/>
    </row>
    <row r="42" spans="14:24" ht="12.75">
      <c r="N42" s="4"/>
      <c r="O42" s="4"/>
      <c r="X42" s="4"/>
    </row>
    <row r="44" spans="14:24" ht="12.75">
      <c r="N44" s="4"/>
      <c r="O44" s="4"/>
      <c r="X44" s="4"/>
    </row>
    <row r="46" ht="12.75">
      <c r="X46" s="4"/>
    </row>
    <row r="50" spans="14:24" ht="12.75">
      <c r="N50" s="4"/>
      <c r="O50" s="4"/>
      <c r="X50" s="4"/>
    </row>
  </sheetData>
  <sheetProtection/>
  <mergeCells count="11">
    <mergeCell ref="A26:Z26"/>
    <mergeCell ref="U6:Z6"/>
    <mergeCell ref="M6:P6"/>
    <mergeCell ref="Q6:T6"/>
    <mergeCell ref="B6:C6"/>
    <mergeCell ref="A8:Z8"/>
    <mergeCell ref="A1:Z1"/>
    <mergeCell ref="A2:Z2"/>
    <mergeCell ref="A16:Z16"/>
    <mergeCell ref="A3:Z3"/>
    <mergeCell ref="A4:Z4"/>
  </mergeCells>
  <printOptions horizontalCentered="1"/>
  <pageMargins left="0.26" right="0.22" top="0.75" bottom="1" header="0.38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DGuidry-Moore</dc:creator>
  <cp:keywords/>
  <dc:description/>
  <cp:lastModifiedBy>e131002</cp:lastModifiedBy>
  <cp:lastPrinted>2010-11-04T22:14:24Z</cp:lastPrinted>
  <dcterms:created xsi:type="dcterms:W3CDTF">2009-09-21T23:33:47Z</dcterms:created>
  <dcterms:modified xsi:type="dcterms:W3CDTF">2010-11-10T20:33:31Z</dcterms:modified>
  <cp:category/>
  <cp:version/>
  <cp:contentType/>
  <cp:contentStatus/>
</cp:coreProperties>
</file>